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60" windowWidth="11880" windowHeight="6015" tabRatio="754" activeTab="3"/>
  </bookViews>
  <sheets>
    <sheet name="Legislation" sheetId="1" r:id="rId1"/>
    <sheet name="Overfishing" sheetId="2" r:id="rId2"/>
    <sheet name="Chart1" sheetId="3" r:id="rId3"/>
    <sheet name="Chart2" sheetId="4" r:id="rId4"/>
    <sheet name="Sheet3" sheetId="5" r:id="rId5"/>
  </sheets>
  <definedNames/>
  <calcPr fullCalcOnLoad="1"/>
</workbook>
</file>

<file path=xl/sharedStrings.xml><?xml version="1.0" encoding="utf-8"?>
<sst xmlns="http://schemas.openxmlformats.org/spreadsheetml/2006/main" count="226" uniqueCount="168">
  <si>
    <t>France</t>
  </si>
  <si>
    <t>Notes</t>
  </si>
  <si>
    <t>No. of states</t>
  </si>
  <si>
    <t>Year</t>
  </si>
  <si>
    <t>By-catch and discards</t>
  </si>
  <si>
    <t>No. of laws (cumulative)</t>
  </si>
  <si>
    <t>No. of legislative words in force</t>
  </si>
  <si>
    <t>Words</t>
  </si>
  <si>
    <t>753/80</t>
  </si>
  <si>
    <t>base legislation, repealed by 2057/82</t>
  </si>
  <si>
    <t>2057/82</t>
  </si>
  <si>
    <t>repealing 753/80</t>
  </si>
  <si>
    <t>170/83</t>
  </si>
  <si>
    <t>new act</t>
  </si>
  <si>
    <t>3723/85</t>
  </si>
  <si>
    <t>4027/86</t>
  </si>
  <si>
    <t>2241/87</t>
  </si>
  <si>
    <t>repealing 2057/82</t>
  </si>
  <si>
    <t>2057/82 (amended)</t>
  </si>
  <si>
    <t>3483/88</t>
  </si>
  <si>
    <t>3760/92</t>
  </si>
  <si>
    <t>repealing 170/83</t>
  </si>
  <si>
    <t>2847/93</t>
  </si>
  <si>
    <t>2870/95</t>
  </si>
  <si>
    <t>847/96</t>
  </si>
  <si>
    <t>686/97</t>
  </si>
  <si>
    <t>2846/98</t>
  </si>
  <si>
    <t>1447/99</t>
  </si>
  <si>
    <t>Counting no. of legislative words in force</t>
  </si>
  <si>
    <r>
      <t>Counting rule:</t>
    </r>
    <r>
      <rPr>
        <sz val="10"/>
        <rFont val="Arial"/>
        <family val="0"/>
      </rPr>
      <t xml:space="preserve"> from art. 1 to Done at brussels excluded (change of titles excluded)</t>
    </r>
  </si>
  <si>
    <t>No. of Words</t>
  </si>
  <si>
    <t>No. of New Words</t>
  </si>
  <si>
    <t>No. of Regulation</t>
  </si>
  <si>
    <t>amending 2057/82</t>
  </si>
  <si>
    <t>amending 2241/87</t>
  </si>
  <si>
    <t>amending 2241/87 through repealing of articles</t>
  </si>
  <si>
    <t>amending 2847/93</t>
  </si>
  <si>
    <t>amending 2847/93 and 2241/87</t>
  </si>
  <si>
    <t xml:space="preserve"> </t>
  </si>
  <si>
    <t>art.1.2 old</t>
  </si>
  <si>
    <t>art.1.1-2 old</t>
  </si>
  <si>
    <t>art. 1.2 from 3723/85</t>
  </si>
  <si>
    <t>New Title IIa</t>
  </si>
  <si>
    <t>Art. 3 old</t>
  </si>
  <si>
    <t>Art 2 old</t>
  </si>
  <si>
    <t>art.1.2 new</t>
  </si>
  <si>
    <t>art.1.1-2 new</t>
  </si>
  <si>
    <t>from 1 to 4</t>
  </si>
  <si>
    <t>New art. 20a</t>
  </si>
  <si>
    <t>Art. 3 new</t>
  </si>
  <si>
    <t>Art 2 new</t>
  </si>
  <si>
    <t>from 6 to 17</t>
  </si>
  <si>
    <t>New art. 21a-c</t>
  </si>
  <si>
    <t>art. 3 old</t>
  </si>
  <si>
    <t>art.2.1 old</t>
  </si>
  <si>
    <t>art. 3 new</t>
  </si>
  <si>
    <t>art. 21. new</t>
  </si>
  <si>
    <t>Art 5 old</t>
  </si>
  <si>
    <t>Art 5 new</t>
  </si>
  <si>
    <t>art. 7.1 old</t>
  </si>
  <si>
    <t>from 3723/85</t>
  </si>
  <si>
    <t>art. 6.1 old</t>
  </si>
  <si>
    <t>art. 7.1 new</t>
  </si>
  <si>
    <t>Art 6.2 old</t>
  </si>
  <si>
    <t>art. 6.1 new</t>
  </si>
  <si>
    <t>Art 6.2 new</t>
  </si>
  <si>
    <t>art. 9.1 old</t>
  </si>
  <si>
    <t>art. 7 old</t>
  </si>
  <si>
    <t>art. 9.1 new</t>
  </si>
  <si>
    <t>Art 6.8 old</t>
  </si>
  <si>
    <t>art. 7 new</t>
  </si>
  <si>
    <t>Art 6.8 new</t>
  </si>
  <si>
    <t>art. 9 old</t>
  </si>
  <si>
    <t>art. 10.3 old</t>
  </si>
  <si>
    <t>Art 7.1 old</t>
  </si>
  <si>
    <t>art. 9 new</t>
  </si>
  <si>
    <t>art. 10.3 new</t>
  </si>
  <si>
    <t>Art 7.1 new</t>
  </si>
  <si>
    <t>Art. 9.1-2 old</t>
  </si>
  <si>
    <t>art. 12.2 old</t>
  </si>
  <si>
    <t>art. 12.4a old</t>
  </si>
  <si>
    <t>Art. 9.1-2 new</t>
  </si>
  <si>
    <t>art. 12.2 new</t>
  </si>
  <si>
    <t>art. 12.4a new</t>
  </si>
  <si>
    <t>Art. 9.4 old</t>
  </si>
  <si>
    <t>Art. 9.4 new</t>
  </si>
  <si>
    <t>Art. 9.5 old</t>
  </si>
  <si>
    <t>Art. 9.5 new</t>
  </si>
  <si>
    <t>deletion art. 10</t>
  </si>
  <si>
    <t>Art. 11 old</t>
  </si>
  <si>
    <t>Art. 11 new</t>
  </si>
  <si>
    <t>Art. 13.1 old</t>
  </si>
  <si>
    <t>Art. 13.1 new</t>
  </si>
  <si>
    <t>Art. 13.2 old</t>
  </si>
  <si>
    <t>Art. 13.2 new</t>
  </si>
  <si>
    <t>Art. 13.6 old</t>
  </si>
  <si>
    <t>Art. 13.6 new</t>
  </si>
  <si>
    <t>Art. 19.3 old</t>
  </si>
  <si>
    <t>Art. 19.3 new</t>
  </si>
  <si>
    <t>deletion of art. 19.4</t>
  </si>
  <si>
    <t>Art. 19.5 old</t>
  </si>
  <si>
    <t>Art. 19.5 new</t>
  </si>
  <si>
    <t>Art. 21.3 old</t>
  </si>
  <si>
    <t>Art. 21.3 new</t>
  </si>
  <si>
    <t>new art. 28.2a</t>
  </si>
  <si>
    <t>New title VIa</t>
  </si>
  <si>
    <t>new art. 29.3a</t>
  </si>
  <si>
    <t>new art. 31.2a</t>
  </si>
  <si>
    <t>Art. 34 old</t>
  </si>
  <si>
    <t>Art. 34 new</t>
  </si>
  <si>
    <t>Art. 35 old</t>
  </si>
  <si>
    <t>Art. 35 new</t>
  </si>
  <si>
    <t>Art. 40 old</t>
  </si>
  <si>
    <t>Art. 40 new</t>
  </si>
  <si>
    <t>Repeal of Art. 5 of reg. 2241/87</t>
  </si>
  <si>
    <t>Analysis of legislation</t>
  </si>
  <si>
    <t>Regulation 3723/85 amending 2057/82</t>
  </si>
  <si>
    <t>difference</t>
  </si>
  <si>
    <t>Total No. of New words</t>
  </si>
  <si>
    <t>Regulation 4027/86 amending 2057/82</t>
  </si>
  <si>
    <t>Regulation 3483/88 amending 2241/87</t>
  </si>
  <si>
    <t>Changes</t>
  </si>
  <si>
    <t>Regulation 2847/93 amending 2241/87</t>
  </si>
  <si>
    <t>This Regulation repeals Regulation 2241/87 except for Article 5</t>
  </si>
  <si>
    <t>Word count for Regulation 2847/93</t>
  </si>
  <si>
    <t>total</t>
  </si>
  <si>
    <t>Regulation 2870/95 amending 2847/93</t>
  </si>
  <si>
    <t>Regulation 686/97 amending 2847/93</t>
  </si>
  <si>
    <t>Regulation 2846/98 amend 2847/93</t>
  </si>
  <si>
    <t>new art. 4f</t>
  </si>
  <si>
    <t>new art. 9.4</t>
  </si>
  <si>
    <t>new art. 9a</t>
  </si>
  <si>
    <t>new art. 10.4</t>
  </si>
  <si>
    <t>new art. 11a-d</t>
  </si>
  <si>
    <t>Word count of repealed arts. of Reg. 2241/87</t>
  </si>
  <si>
    <t>Deletion art. 3.2</t>
  </si>
  <si>
    <t>addition to art. 9.3</t>
  </si>
  <si>
    <t>addition to art. 9.4a-c</t>
  </si>
  <si>
    <t>addition to art. 9.6-7</t>
  </si>
  <si>
    <t>addition art. 13.5a</t>
  </si>
  <si>
    <t>addition art. 13.7a</t>
  </si>
  <si>
    <t>addition art. 18.4</t>
  </si>
  <si>
    <t>addition to art. 21.3</t>
  </si>
  <si>
    <r>
      <t>Note:</t>
    </r>
    <r>
      <rPr>
        <sz val="10"/>
        <rFont val="Arial"/>
        <family val="0"/>
      </rPr>
      <t xml:space="preserve"> Figures considered for the analysis are in italics</t>
    </r>
  </si>
  <si>
    <t>The analysis provides the word count for the old and the new articles and their difference</t>
  </si>
  <si>
    <t>Negative figures are for repealed articles that are not substituted by a new article</t>
  </si>
  <si>
    <t>In some cases, there are entirely new articles that do not repeal previous provisions</t>
  </si>
  <si>
    <r>
      <t>Note</t>
    </r>
    <r>
      <rPr>
        <sz val="10"/>
        <rFont val="Arial"/>
        <family val="0"/>
      </rPr>
      <t>: Pre-1989 data on by-catch and discards are available only on haddock, whiting, saithe and mackerel. Over-fishing and illegal or black landings indicate similar behaviour as by-catch and discards. Though we do not have data on these activities, the Commission does consider them as an important causal variable in CFP conservation failure (Commission of the EC, 2001: 8).</t>
    </r>
  </si>
  <si>
    <t>Overfishing in UK</t>
  </si>
  <si>
    <t>tot</t>
  </si>
  <si>
    <t>14 stocks overfished</t>
  </si>
  <si>
    <t>6 instances of overfishing</t>
  </si>
  <si>
    <t>Case C-333/99.</t>
  </si>
  <si>
    <t>57% overfishing for sole and 330% overfishing for anglerfish during the 1988 fishing year</t>
  </si>
  <si>
    <t xml:space="preserve">Substantial overfishing in 1990. </t>
  </si>
  <si>
    <t>UK</t>
  </si>
  <si>
    <t>six cases of overfishing, totalling 1 217 tonnes, and three cases of fishing in unauthorised zones, totalling 140 tonnes</t>
  </si>
  <si>
    <t>four cases of overfishing, totalling 752 tonnes, and one case of fishing in an unauthorised zone, totalling one tonne</t>
  </si>
  <si>
    <t>two cases of overfishing, totalling 2 606 tonnes, and six cases of fishing in unauthorised zones, totalling 274.1 tonnes</t>
  </si>
  <si>
    <t>one case of overfishing of mackerel in 1988, totalling 23 620 tonnes</t>
  </si>
  <si>
    <t>four cases of overfishing in 1990, totalling 389 tonnes</t>
  </si>
  <si>
    <t>the Commission's complaints are based on only 23 cases of serious overfishing in relation to the whole of the stocks subject to quotas for the years in question. 31 in total Those data are sufficient to establish seven cases of overfishing in 1991, totalling 9 222 tonnes; four cases of overfishing, totalling 1 486 tonnes, in 1992; six cases of overfishing, totalling 4 404 tonnes, in 1993; three cases of overfishing, totalling 5 009 tonnes, in 1994; six cases of overfishing, totalling 424 tonnes, in 1995 and five cases of overfishing, totalling 971 tonnes, in 1996.</t>
  </si>
  <si>
    <t>Case C-454/99.</t>
  </si>
  <si>
    <t>Case C-140/00</t>
  </si>
  <si>
    <t>Overfishing by vessels flying the French flag or registered in French territory of 11 stocks during those years</t>
  </si>
  <si>
    <t>Fishing quotas for anchovy were exceeded by about 100% in the 1991 fishing year, 50% in 1992 and 67% in 1994, while quotas for whiting were exceeded by about 10% in 1992, 15% in 1994 and 10% in 1995.</t>
  </si>
  <si>
    <t>Joined cases C-418/00 and C-419/00</t>
  </si>
  <si>
    <t>% decrease</t>
  </si>
</sst>
</file>

<file path=xl/styles.xml><?xml version="1.0" encoding="utf-8"?>
<styleSheet xmlns="http://schemas.openxmlformats.org/spreadsheetml/2006/main">
  <numFmts count="37">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d\-mmm\-yyyy"/>
    <numFmt numFmtId="179" formatCode="#.00"/>
    <numFmt numFmtId="180" formatCode="0.0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quot;€&quot;* #,##0.00_-;\-&quot;€&quot;* #,##0.00_-;_-&quot;€&quot;* &quot;-&quot;??_-;_-@_-"/>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s>
  <fonts count="11">
    <font>
      <sz val="10"/>
      <name val="Arial"/>
      <family val="0"/>
    </font>
    <font>
      <sz val="12"/>
      <name val="Arial"/>
      <family val="0"/>
    </font>
    <font>
      <sz val="10"/>
      <name val="Courier New"/>
      <family val="0"/>
    </font>
    <font>
      <sz val="9"/>
      <name val="Arial"/>
      <family val="0"/>
    </font>
    <font>
      <b/>
      <sz val="9"/>
      <name val="Arial"/>
      <family val="2"/>
    </font>
    <font>
      <b/>
      <sz val="10"/>
      <name val="Arial"/>
      <family val="2"/>
    </font>
    <font>
      <i/>
      <sz val="10"/>
      <name val="Arial"/>
      <family val="2"/>
    </font>
    <font>
      <b/>
      <i/>
      <u val="single"/>
      <sz val="10"/>
      <name val="Arial"/>
      <family val="2"/>
    </font>
    <font>
      <u val="single"/>
      <sz val="10"/>
      <name val="Arial"/>
      <family val="2"/>
    </font>
    <font>
      <sz val="10"/>
      <name val="Times New Roman"/>
      <family val="1"/>
    </font>
    <font>
      <b/>
      <sz val="10"/>
      <name val="Times New Roman"/>
      <family val="1"/>
    </font>
  </fonts>
  <fills count="2">
    <fill>
      <patternFill/>
    </fill>
    <fill>
      <patternFill patternType="gray125"/>
    </fill>
  </fills>
  <borders count="1">
    <border>
      <left/>
      <right/>
      <top/>
      <bottom/>
      <diagonal/>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5" fontId="3" fillId="0" borderId="0" applyFont="0" applyFill="0" applyBorder="0" applyAlignment="0" applyProtection="0"/>
    <xf numFmtId="42" fontId="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6" fontId="3"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 fillId="0" borderId="0">
      <alignment/>
      <protection/>
    </xf>
    <xf numFmtId="0" fontId="2" fillId="0" borderId="0">
      <alignment/>
      <protection/>
    </xf>
    <xf numFmtId="9" fontId="0" fillId="0" borderId="0" applyFont="0" applyFill="0" applyBorder="0" applyAlignment="0" applyProtection="0"/>
  </cellStyleXfs>
  <cellXfs count="10">
    <xf numFmtId="0" fontId="0" fillId="0" borderId="0" xfId="0" applyAlignment="1">
      <alignment/>
    </xf>
    <xf numFmtId="0" fontId="5" fillId="0" borderId="0" xfId="0" applyFont="1" applyAlignment="1">
      <alignment/>
    </xf>
    <xf numFmtId="0" fontId="4" fillId="0" borderId="0" xfId="0" applyFont="1" applyAlignment="1">
      <alignment horizontal="center"/>
    </xf>
    <xf numFmtId="0" fontId="4" fillId="0" borderId="0" xfId="0" applyFont="1" applyAlignment="1">
      <alignment/>
    </xf>
    <xf numFmtId="1" fontId="0" fillId="0" borderId="0" xfId="0" applyNumberFormat="1" applyAlignment="1">
      <alignment/>
    </xf>
    <xf numFmtId="0" fontId="6" fillId="0" borderId="0" xfId="0" applyFont="1" applyAlignment="1">
      <alignment/>
    </xf>
    <xf numFmtId="0" fontId="7" fillId="0" borderId="0" xfId="0" applyFont="1" applyAlignment="1">
      <alignment horizontal="left"/>
    </xf>
    <xf numFmtId="0" fontId="7" fillId="0" borderId="0" xfId="0" applyFont="1" applyAlignment="1">
      <alignment/>
    </xf>
    <xf numFmtId="0" fontId="0" fillId="0" borderId="0" xfId="0" applyFont="1" applyAlignment="1">
      <alignment/>
    </xf>
    <xf numFmtId="0" fontId="8" fillId="0" borderId="0" xfId="0" applyFont="1" applyAlignment="1">
      <alignment/>
    </xf>
  </cellXfs>
  <cellStyles count="31">
    <cellStyle name="Normal" xfId="0"/>
    <cellStyle name="Comma" xfId="15"/>
    <cellStyle name="Comma [0]" xfId="16"/>
    <cellStyle name="Comma [0]_CABINETS" xfId="17"/>
    <cellStyle name="Comma [0]_EUP Data File.xls Chart 1" xfId="18"/>
    <cellStyle name="Comma [0]_EUP Data File.xls Chart 2" xfId="19"/>
    <cellStyle name="Comma [0]_Hyp1" xfId="20"/>
    <cellStyle name="Comma [0]_Overfishing" xfId="21"/>
    <cellStyle name="Comma_CABINETS" xfId="22"/>
    <cellStyle name="Comma_EUP Data File.xls Chart 1" xfId="23"/>
    <cellStyle name="Comma_EUP Data File.xls Chart 2" xfId="24"/>
    <cellStyle name="Comma_Hyp1" xfId="25"/>
    <cellStyle name="Comma_Overfishing" xfId="26"/>
    <cellStyle name="Currency" xfId="27"/>
    <cellStyle name="Currency [0]" xfId="28"/>
    <cellStyle name="Currency [0]_CABINETS" xfId="29"/>
    <cellStyle name="Currency [0]_EUP Data File.xls Chart 1" xfId="30"/>
    <cellStyle name="Currency [0]_EUP Data File.xls Chart 2" xfId="31"/>
    <cellStyle name="Currency [0]_Hyp1" xfId="32"/>
    <cellStyle name="Currency [0]_Overfishing" xfId="33"/>
    <cellStyle name="Currency_CABINETS" xfId="34"/>
    <cellStyle name="Currency_EUP Data File.xls Chart 1" xfId="35"/>
    <cellStyle name="Currency_EUP Data File.xls Chart 2" xfId="36"/>
    <cellStyle name="Currency_Hyp1" xfId="37"/>
    <cellStyle name="Currency_Overfishing" xfId="38"/>
    <cellStyle name="Normal_CABINETS" xfId="39"/>
    <cellStyle name="Normal_EUP Data File.xls Chart 1" xfId="40"/>
    <cellStyle name="Normal_EUP Data File.xls Chart 2" xfId="41"/>
    <cellStyle name="Normal_Hyp1" xfId="42"/>
    <cellStyle name="Normal_PPP" xfId="43"/>
    <cellStyle name="Percent"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Legislation!$B$1</c:f>
              <c:strCache>
                <c:ptCount val="1"/>
                <c:pt idx="0">
                  <c:v>By-catch and discards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Legislation!$A$2:$A$17</c:f>
              <c:numCache>
                <c:ptCount val="16"/>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numCache>
            </c:numRef>
          </c:cat>
          <c:val>
            <c:numRef>
              <c:f>Legislation!$B$2:$B$17</c:f>
              <c:numCache>
                <c:ptCount val="16"/>
                <c:pt idx="0">
                  <c:v>37491</c:v>
                </c:pt>
                <c:pt idx="1">
                  <c:v>55059</c:v>
                </c:pt>
                <c:pt idx="2">
                  <c:v>112799</c:v>
                </c:pt>
                <c:pt idx="3">
                  <c:v>88218</c:v>
                </c:pt>
                <c:pt idx="4">
                  <c:v>115304</c:v>
                </c:pt>
                <c:pt idx="5">
                  <c:v>216288</c:v>
                </c:pt>
                <c:pt idx="6">
                  <c:v>220975</c:v>
                </c:pt>
                <c:pt idx="7">
                  <c:v>215485</c:v>
                </c:pt>
                <c:pt idx="8">
                  <c:v>194974</c:v>
                </c:pt>
                <c:pt idx="9">
                  <c:v>228959</c:v>
                </c:pt>
                <c:pt idx="10">
                  <c:v>175692</c:v>
                </c:pt>
                <c:pt idx="11">
                  <c:v>222562</c:v>
                </c:pt>
                <c:pt idx="12">
                  <c:v>202002</c:v>
                </c:pt>
                <c:pt idx="13">
                  <c:v>176302</c:v>
                </c:pt>
                <c:pt idx="14">
                  <c:v>166431</c:v>
                </c:pt>
                <c:pt idx="15">
                  <c:v>148045</c:v>
                </c:pt>
              </c:numCache>
            </c:numRef>
          </c:val>
          <c:smooth val="0"/>
        </c:ser>
        <c:marker val="1"/>
        <c:axId val="21919388"/>
        <c:axId val="63056765"/>
      </c:lineChart>
      <c:catAx>
        <c:axId val="21919388"/>
        <c:scaling>
          <c:orientation val="minMax"/>
        </c:scaling>
        <c:axPos val="b"/>
        <c:title>
          <c:tx>
            <c:rich>
              <a:bodyPr vert="horz" rot="0" anchor="ctr"/>
              <a:lstStyle/>
              <a:p>
                <a:pPr algn="ctr">
                  <a:defRPr/>
                </a:pPr>
                <a:r>
                  <a:rPr lang="en-US" cap="none" sz="1000" b="1" i="0" u="none" baseline="0"/>
                  <a:t>Year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63056765"/>
        <c:crosses val="autoZero"/>
        <c:auto val="1"/>
        <c:lblOffset val="100"/>
        <c:noMultiLvlLbl val="0"/>
      </c:catAx>
      <c:valAx>
        <c:axId val="63056765"/>
        <c:scaling>
          <c:orientation val="minMax"/>
        </c:scaling>
        <c:axPos val="l"/>
        <c:title>
          <c:tx>
            <c:rich>
              <a:bodyPr vert="horz" rot="-5400000" anchor="ctr"/>
              <a:lstStyle/>
              <a:p>
                <a:pPr algn="ctr">
                  <a:defRPr/>
                </a:pPr>
                <a:r>
                  <a:rPr lang="en-US" cap="none" sz="1000" b="1" i="0" u="none" baseline="0"/>
                  <a:t>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pPr>
          </a:p>
        </c:txPr>
        <c:crossAx val="2191938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1675"/>
          <c:w val="0.92975"/>
          <c:h val="0.878"/>
        </c:manualLayout>
      </c:layout>
      <c:lineChart>
        <c:grouping val="standard"/>
        <c:varyColors val="0"/>
        <c:ser>
          <c:idx val="1"/>
          <c:order val="0"/>
          <c:tx>
            <c:strRef>
              <c:f>Legislation!$B$1</c:f>
              <c:strCache>
                <c:ptCount val="1"/>
                <c:pt idx="0">
                  <c:v>By-catch and discards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Legislation!$A$2:$A$19</c:f>
              <c:numCache>
                <c:ptCount val="1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numCache>
            </c:numRef>
          </c:cat>
          <c:val>
            <c:numRef>
              <c:f>Legislation!$B$2:$B$19</c:f>
              <c:numCache>
                <c:ptCount val="18"/>
                <c:pt idx="0">
                  <c:v>37491</c:v>
                </c:pt>
                <c:pt idx="1">
                  <c:v>55059</c:v>
                </c:pt>
                <c:pt idx="2">
                  <c:v>112799</c:v>
                </c:pt>
                <c:pt idx="3">
                  <c:v>88218</c:v>
                </c:pt>
                <c:pt idx="4">
                  <c:v>115304</c:v>
                </c:pt>
                <c:pt idx="5">
                  <c:v>216288</c:v>
                </c:pt>
                <c:pt idx="6">
                  <c:v>220975</c:v>
                </c:pt>
                <c:pt idx="7">
                  <c:v>215485</c:v>
                </c:pt>
                <c:pt idx="8">
                  <c:v>194974</c:v>
                </c:pt>
                <c:pt idx="9">
                  <c:v>228959</c:v>
                </c:pt>
                <c:pt idx="10">
                  <c:v>175692</c:v>
                </c:pt>
                <c:pt idx="11">
                  <c:v>222562</c:v>
                </c:pt>
                <c:pt idx="12">
                  <c:v>202002</c:v>
                </c:pt>
                <c:pt idx="13">
                  <c:v>176302</c:v>
                </c:pt>
                <c:pt idx="14">
                  <c:v>166431</c:v>
                </c:pt>
                <c:pt idx="15">
                  <c:v>148045</c:v>
                </c:pt>
                <c:pt idx="16">
                  <c:v>95200.10940501832</c:v>
                </c:pt>
                <c:pt idx="17">
                  <c:v>76440.81473804101</c:v>
                </c:pt>
              </c:numCache>
            </c:numRef>
          </c:val>
          <c:smooth val="0"/>
        </c:ser>
        <c:marker val="1"/>
        <c:axId val="30639974"/>
        <c:axId val="7324311"/>
      </c:lineChart>
      <c:lineChart>
        <c:grouping val="standard"/>
        <c:varyColors val="0"/>
        <c:ser>
          <c:idx val="0"/>
          <c:order val="1"/>
          <c:tx>
            <c:strRef>
              <c:f>Legislation!$C$1</c:f>
              <c:strCache>
                <c:ptCount val="1"/>
                <c:pt idx="0">
                  <c:v>Overfishing in UK</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Legislation!$C$2:$C$19</c:f>
              <c:numCache>
                <c:ptCount val="18"/>
                <c:pt idx="1">
                  <c:v>1357</c:v>
                </c:pt>
                <c:pt idx="2">
                  <c:v>753</c:v>
                </c:pt>
                <c:pt idx="3">
                  <c:v>2880.1</c:v>
                </c:pt>
                <c:pt idx="4">
                  <c:v>23620</c:v>
                </c:pt>
                <c:pt idx="6">
                  <c:v>389</c:v>
                </c:pt>
                <c:pt idx="7">
                  <c:v>9222</c:v>
                </c:pt>
                <c:pt idx="8">
                  <c:v>1486</c:v>
                </c:pt>
                <c:pt idx="9">
                  <c:v>4404</c:v>
                </c:pt>
                <c:pt idx="10">
                  <c:v>5009</c:v>
                </c:pt>
                <c:pt idx="11">
                  <c:v>424</c:v>
                </c:pt>
                <c:pt idx="12">
                  <c:v>971</c:v>
                </c:pt>
              </c:numCache>
            </c:numRef>
          </c:val>
          <c:smooth val="0"/>
        </c:ser>
        <c:marker val="1"/>
        <c:axId val="65918800"/>
        <c:axId val="56398289"/>
      </c:lineChart>
      <c:catAx>
        <c:axId val="30639974"/>
        <c:scaling>
          <c:orientation val="minMax"/>
        </c:scaling>
        <c:axPos val="b"/>
        <c:title>
          <c:tx>
            <c:rich>
              <a:bodyPr vert="horz" rot="0" anchor="ctr"/>
              <a:lstStyle/>
              <a:p>
                <a:pPr algn="ctr">
                  <a:defRPr/>
                </a:pPr>
                <a:r>
                  <a:rPr lang="en-US" cap="none" sz="1000" b="0" i="0" u="none" baseline="0"/>
                  <a:t>Year</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7324311"/>
        <c:crosses val="autoZero"/>
        <c:auto val="0"/>
        <c:lblOffset val="100"/>
        <c:noMultiLvlLbl val="0"/>
      </c:catAx>
      <c:valAx>
        <c:axId val="7324311"/>
        <c:scaling>
          <c:orientation val="minMax"/>
        </c:scaling>
        <c:axPos val="l"/>
        <c:title>
          <c:tx>
            <c:rich>
              <a:bodyPr vert="horz" rot="-5400000" anchor="ctr"/>
              <a:lstStyle/>
              <a:p>
                <a:pPr algn="ctr">
                  <a:defRPr/>
                </a:pPr>
                <a:r>
                  <a:rPr lang="en-US" cap="none" sz="1000" b="0" i="0" u="none" baseline="0"/>
                  <a:t>Tons (by-catch/discards)</a:t>
                </a:r>
              </a:p>
            </c:rich>
          </c:tx>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pPr>
          </a:p>
        </c:txPr>
        <c:crossAx val="30639974"/>
        <c:crossesAt val="1"/>
        <c:crossBetween val="between"/>
        <c:dispUnits/>
      </c:valAx>
      <c:catAx>
        <c:axId val="65918800"/>
        <c:scaling>
          <c:orientation val="minMax"/>
        </c:scaling>
        <c:axPos val="b"/>
        <c:delete val="1"/>
        <c:majorTickMark val="in"/>
        <c:minorTickMark val="none"/>
        <c:tickLblPos val="nextTo"/>
        <c:crossAx val="56398289"/>
        <c:crosses val="autoZero"/>
        <c:auto val="0"/>
        <c:lblOffset val="100"/>
        <c:noMultiLvlLbl val="0"/>
      </c:catAx>
      <c:valAx>
        <c:axId val="56398289"/>
        <c:scaling>
          <c:orientation val="minMax"/>
        </c:scaling>
        <c:axPos val="l"/>
        <c:title>
          <c:tx>
            <c:rich>
              <a:bodyPr vert="horz" rot="-5400000" anchor="ctr"/>
              <a:lstStyle/>
              <a:p>
                <a:pPr algn="ctr">
                  <a:defRPr/>
                </a:pPr>
                <a:r>
                  <a:rPr lang="en-US" cap="none" sz="1000" b="0" i="0" u="none" baseline="0"/>
                  <a:t>Tons (overfishing)</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65918800"/>
        <c:crosses val="max"/>
        <c:crossBetween val="between"/>
        <c:dispUnits/>
      </c:valAx>
      <c:spPr>
        <a:noFill/>
        <a:ln w="12700">
          <a:solidFill>
            <a:srgbClr val="808080"/>
          </a:solidFill>
        </a:ln>
      </c:spPr>
    </c:plotArea>
    <c:legend>
      <c:legendPos val="b"/>
      <c:layout>
        <c:manualLayout>
          <c:xMode val="edge"/>
          <c:yMode val="edge"/>
          <c:x val="0.293"/>
          <c:y val="0.9545"/>
          <c:w val="0.4285"/>
          <c:h val="0.03825"/>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tabSelected="1" workbookViewId="0" zoomScale="71"/>
  </sheetViews>
  <pageMargins left="0.75" right="0.75" top="1" bottom="1" header="0.5" footer="0.5"/>
  <pageSetup horizontalDpi="600" verticalDpi="600" orientation="landscape" paperSize="9"/>
  <headerFooter>
    <oddHeader>&amp;A</oddHeader>
    <oddFooter>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15"/>
  <sheetViews>
    <sheetView workbookViewId="0" topLeftCell="F1">
      <selection activeCell="I18" sqref="I18"/>
    </sheetView>
  </sheetViews>
  <sheetFormatPr defaultColWidth="9.140625" defaultRowHeight="12.75"/>
  <cols>
    <col min="1" max="1" width="19.421875" style="0" customWidth="1"/>
    <col min="2" max="3" width="18.7109375" style="0" customWidth="1"/>
    <col min="4" max="4" width="20.421875" style="0" customWidth="1"/>
    <col min="5" max="5" width="22.421875" style="0" customWidth="1"/>
    <col min="6" max="6" width="26.7109375" style="0" customWidth="1"/>
    <col min="7" max="7" width="20.57421875" style="0" customWidth="1"/>
    <col min="8" max="8" width="12.140625" style="0" customWidth="1"/>
    <col min="9" max="9" width="29.421875" style="0" customWidth="1"/>
    <col min="10" max="10" width="11.8515625" style="0" customWidth="1"/>
    <col min="11" max="11" width="19.7109375" style="0" customWidth="1"/>
    <col min="12" max="12" width="14.28125" style="0" customWidth="1"/>
    <col min="13" max="13" width="20.00390625" style="0" customWidth="1"/>
    <col min="14" max="14" width="11.57421875" style="0" customWidth="1"/>
    <col min="15" max="15" width="26.7109375" style="0" customWidth="1"/>
  </cols>
  <sheetData>
    <row r="1" spans="1:6" ht="12.75">
      <c r="A1" s="2" t="s">
        <v>3</v>
      </c>
      <c r="B1" s="3" t="s">
        <v>4</v>
      </c>
      <c r="C1" s="2" t="s">
        <v>148</v>
      </c>
      <c r="D1" s="3" t="s">
        <v>2</v>
      </c>
      <c r="E1" s="1" t="s">
        <v>5</v>
      </c>
      <c r="F1" s="1" t="s">
        <v>6</v>
      </c>
    </row>
    <row r="2" spans="1:6" ht="12.75">
      <c r="A2">
        <v>1984</v>
      </c>
      <c r="B2">
        <v>37491</v>
      </c>
      <c r="D2">
        <v>10</v>
      </c>
      <c r="E2">
        <v>3</v>
      </c>
      <c r="F2">
        <v>3777</v>
      </c>
    </row>
    <row r="3" spans="1:6" ht="12.75">
      <c r="A3">
        <v>1985</v>
      </c>
      <c r="B3">
        <v>55059</v>
      </c>
      <c r="C3">
        <v>1357</v>
      </c>
      <c r="D3">
        <v>10</v>
      </c>
      <c r="E3">
        <v>4</v>
      </c>
      <c r="F3">
        <v>4324</v>
      </c>
    </row>
    <row r="4" spans="1:6" ht="12.75">
      <c r="A4">
        <v>1986</v>
      </c>
      <c r="B4">
        <v>112799</v>
      </c>
      <c r="C4">
        <v>753</v>
      </c>
      <c r="D4">
        <v>12</v>
      </c>
      <c r="E4">
        <v>5</v>
      </c>
      <c r="F4">
        <v>4799</v>
      </c>
    </row>
    <row r="5" spans="1:6" ht="12.75">
      <c r="A5">
        <v>1987</v>
      </c>
      <c r="B5">
        <v>88218</v>
      </c>
      <c r="C5">
        <v>2880.1</v>
      </c>
      <c r="D5">
        <v>12</v>
      </c>
      <c r="E5">
        <v>6</v>
      </c>
      <c r="F5">
        <v>4794</v>
      </c>
    </row>
    <row r="6" spans="1:6" ht="12.75">
      <c r="A6">
        <v>1988</v>
      </c>
      <c r="B6">
        <v>115304</v>
      </c>
      <c r="C6">
        <v>23620</v>
      </c>
      <c r="D6">
        <v>12</v>
      </c>
      <c r="E6">
        <v>7</v>
      </c>
      <c r="F6">
        <v>5799</v>
      </c>
    </row>
    <row r="7" spans="1:6" ht="12.75">
      <c r="A7">
        <v>1989</v>
      </c>
      <c r="B7">
        <v>216288</v>
      </c>
      <c r="D7">
        <v>12</v>
      </c>
      <c r="E7">
        <v>7</v>
      </c>
      <c r="F7">
        <v>5799</v>
      </c>
    </row>
    <row r="8" spans="1:6" ht="12.75">
      <c r="A8">
        <v>1990</v>
      </c>
      <c r="B8">
        <v>220975</v>
      </c>
      <c r="C8">
        <f>389</f>
        <v>389</v>
      </c>
      <c r="D8">
        <v>12</v>
      </c>
      <c r="E8">
        <v>7</v>
      </c>
      <c r="F8">
        <v>5799</v>
      </c>
    </row>
    <row r="9" spans="1:6" ht="12.75">
      <c r="A9">
        <v>1991</v>
      </c>
      <c r="B9">
        <v>215485</v>
      </c>
      <c r="C9">
        <v>9222</v>
      </c>
      <c r="D9">
        <v>12</v>
      </c>
      <c r="E9">
        <v>7</v>
      </c>
      <c r="F9">
        <v>5799</v>
      </c>
    </row>
    <row r="10" spans="1:6" ht="12.75">
      <c r="A10">
        <v>1992</v>
      </c>
      <c r="B10">
        <v>194974</v>
      </c>
      <c r="C10">
        <v>1486</v>
      </c>
      <c r="D10">
        <v>12</v>
      </c>
      <c r="E10">
        <v>8</v>
      </c>
      <c r="F10">
        <v>6841</v>
      </c>
    </row>
    <row r="11" spans="1:8" ht="12.75">
      <c r="A11">
        <v>1993</v>
      </c>
      <c r="B11">
        <v>228959</v>
      </c>
      <c r="C11">
        <v>4404</v>
      </c>
      <c r="D11">
        <v>12</v>
      </c>
      <c r="E11">
        <v>9</v>
      </c>
      <c r="F11">
        <v>13679</v>
      </c>
      <c r="H11" t="s">
        <v>167</v>
      </c>
    </row>
    <row r="12" spans="1:6" ht="12.75">
      <c r="A12">
        <v>1994</v>
      </c>
      <c r="B12">
        <v>175692</v>
      </c>
      <c r="C12">
        <v>5009</v>
      </c>
      <c r="D12">
        <v>12</v>
      </c>
      <c r="E12">
        <v>9</v>
      </c>
      <c r="F12">
        <v>13679</v>
      </c>
    </row>
    <row r="13" spans="1:8" ht="12.75">
      <c r="A13">
        <v>1995</v>
      </c>
      <c r="B13">
        <v>222562</v>
      </c>
      <c r="C13">
        <v>424</v>
      </c>
      <c r="D13">
        <v>15</v>
      </c>
      <c r="E13">
        <v>10</v>
      </c>
      <c r="F13">
        <v>15538</v>
      </c>
      <c r="H13">
        <f>(B14-B13)/B13</f>
        <v>-0.09237875288683603</v>
      </c>
    </row>
    <row r="14" spans="1:8" ht="12.75">
      <c r="A14">
        <v>1996</v>
      </c>
      <c r="B14">
        <v>202002</v>
      </c>
      <c r="C14">
        <v>971</v>
      </c>
      <c r="D14">
        <v>15</v>
      </c>
      <c r="E14">
        <v>11</v>
      </c>
      <c r="F14">
        <v>16370</v>
      </c>
      <c r="H14">
        <f aca="true" t="shared" si="0" ref="H14:H19">(B15-B14)/B14</f>
        <v>-0.1272264631043257</v>
      </c>
    </row>
    <row r="15" spans="1:8" ht="12.75">
      <c r="A15">
        <v>1997</v>
      </c>
      <c r="B15">
        <v>176302</v>
      </c>
      <c r="D15">
        <v>15</v>
      </c>
      <c r="E15">
        <v>12</v>
      </c>
      <c r="F15">
        <v>16937</v>
      </c>
      <c r="H15">
        <f t="shared" si="0"/>
        <v>-0.05598915497271727</v>
      </c>
    </row>
    <row r="16" spans="1:8" ht="12.75">
      <c r="A16">
        <v>1998</v>
      </c>
      <c r="B16">
        <v>166431</v>
      </c>
      <c r="D16">
        <v>15</v>
      </c>
      <c r="E16">
        <v>13</v>
      </c>
      <c r="F16">
        <v>18463</v>
      </c>
      <c r="H16">
        <f t="shared" si="0"/>
        <v>-0.1104722077016902</v>
      </c>
    </row>
    <row r="17" spans="1:8" ht="12.75">
      <c r="A17">
        <v>1999</v>
      </c>
      <c r="B17">
        <v>148045</v>
      </c>
      <c r="D17">
        <v>15</v>
      </c>
      <c r="E17">
        <v>14</v>
      </c>
      <c r="F17">
        <v>18663</v>
      </c>
      <c r="H17">
        <f t="shared" si="0"/>
        <v>-0.3569515390251726</v>
      </c>
    </row>
    <row r="18" spans="1:9" ht="12.75">
      <c r="A18">
        <v>2000</v>
      </c>
      <c r="B18" s="4">
        <v>95200.10940501832</v>
      </c>
      <c r="H18">
        <f>(B19-B18)/B18</f>
        <v>-0.19705118811542505</v>
      </c>
      <c r="I18">
        <f>AVERAGE(H13:H18)</f>
        <v>-0.15667821763436116</v>
      </c>
    </row>
    <row r="19" spans="1:2" ht="12.75">
      <c r="A19">
        <v>2001</v>
      </c>
      <c r="B19" s="4">
        <v>76440.81473804101</v>
      </c>
    </row>
    <row r="21" ht="12.75">
      <c r="A21" s="1" t="s">
        <v>147</v>
      </c>
    </row>
    <row r="23" spans="1:8" ht="12.75">
      <c r="A23" s="6" t="s">
        <v>28</v>
      </c>
      <c r="B23" s="3"/>
      <c r="C23" s="3"/>
      <c r="D23" s="3"/>
      <c r="E23" s="3"/>
      <c r="F23" s="3"/>
      <c r="G23" s="3"/>
      <c r="H23" s="3"/>
    </row>
    <row r="24" spans="1:5" ht="12.75">
      <c r="A24" s="1" t="s">
        <v>32</v>
      </c>
      <c r="B24" s="1" t="s">
        <v>30</v>
      </c>
      <c r="C24" s="1"/>
      <c r="D24" s="1" t="s">
        <v>31</v>
      </c>
      <c r="E24" s="1" t="s">
        <v>1</v>
      </c>
    </row>
    <row r="25" spans="1:5" ht="12.75">
      <c r="A25" t="s">
        <v>8</v>
      </c>
      <c r="B25">
        <v>1699</v>
      </c>
      <c r="D25">
        <v>1699</v>
      </c>
      <c r="E25" t="s">
        <v>9</v>
      </c>
    </row>
    <row r="26" spans="1:5" ht="12.75">
      <c r="A26" t="s">
        <v>10</v>
      </c>
      <c r="B26">
        <v>2200</v>
      </c>
      <c r="D26">
        <v>501</v>
      </c>
      <c r="E26" s="4" t="s">
        <v>11</v>
      </c>
    </row>
    <row r="27" spans="1:5" ht="12.75">
      <c r="A27" t="s">
        <v>12</v>
      </c>
      <c r="B27">
        <v>1577</v>
      </c>
      <c r="D27">
        <v>1577</v>
      </c>
      <c r="E27" s="4" t="s">
        <v>13</v>
      </c>
    </row>
    <row r="28" spans="1:5" ht="12.75">
      <c r="A28" s="5" t="s">
        <v>14</v>
      </c>
      <c r="D28">
        <v>547</v>
      </c>
      <c r="E28" t="s">
        <v>33</v>
      </c>
    </row>
    <row r="29" spans="1:8" ht="12.75">
      <c r="A29" s="5" t="s">
        <v>15</v>
      </c>
      <c r="D29">
        <v>475</v>
      </c>
      <c r="E29" t="s">
        <v>33</v>
      </c>
      <c r="H29" t="s">
        <v>7</v>
      </c>
    </row>
    <row r="30" spans="1:8" ht="12.75">
      <c r="A30" s="5" t="s">
        <v>16</v>
      </c>
      <c r="B30">
        <v>3217</v>
      </c>
      <c r="D30">
        <v>-5</v>
      </c>
      <c r="E30" t="s">
        <v>17</v>
      </c>
      <c r="G30" t="s">
        <v>18</v>
      </c>
      <c r="H30">
        <v>3222</v>
      </c>
    </row>
    <row r="31" spans="1:5" ht="12.75">
      <c r="A31" s="5" t="s">
        <v>19</v>
      </c>
      <c r="D31">
        <v>1005</v>
      </c>
      <c r="E31" t="s">
        <v>34</v>
      </c>
    </row>
    <row r="32" spans="1:5" ht="12.75">
      <c r="A32" s="5" t="s">
        <v>20</v>
      </c>
      <c r="B32">
        <v>2619</v>
      </c>
      <c r="D32">
        <v>1042</v>
      </c>
      <c r="E32" t="s">
        <v>21</v>
      </c>
    </row>
    <row r="33" spans="1:5" ht="12.75">
      <c r="A33" t="s">
        <v>22</v>
      </c>
      <c r="B33">
        <v>9855</v>
      </c>
      <c r="D33">
        <v>6838</v>
      </c>
      <c r="E33" t="s">
        <v>35</v>
      </c>
    </row>
    <row r="34" spans="1:5" ht="12.75">
      <c r="A34" t="s">
        <v>23</v>
      </c>
      <c r="D34">
        <v>1859</v>
      </c>
      <c r="E34" t="s">
        <v>36</v>
      </c>
    </row>
    <row r="35" spans="1:5" ht="12.75">
      <c r="A35" t="s">
        <v>24</v>
      </c>
      <c r="D35">
        <v>832</v>
      </c>
      <c r="E35" t="s">
        <v>13</v>
      </c>
    </row>
    <row r="36" spans="1:5" ht="12.75">
      <c r="A36" t="s">
        <v>25</v>
      </c>
      <c r="D36">
        <v>567</v>
      </c>
      <c r="E36" t="s">
        <v>36</v>
      </c>
    </row>
    <row r="37" spans="1:5" ht="12.75">
      <c r="A37" t="s">
        <v>26</v>
      </c>
      <c r="D37">
        <v>1526</v>
      </c>
      <c r="E37" t="s">
        <v>37</v>
      </c>
    </row>
    <row r="38" spans="1:5" ht="12.75">
      <c r="A38" t="s">
        <v>27</v>
      </c>
      <c r="D38">
        <v>200</v>
      </c>
      <c r="E38" t="s">
        <v>13</v>
      </c>
    </row>
    <row r="40" ht="12.75">
      <c r="A40" s="5" t="s">
        <v>29</v>
      </c>
    </row>
    <row r="42" ht="12.75">
      <c r="A42" s="7" t="s">
        <v>115</v>
      </c>
    </row>
    <row r="43" spans="1:20" ht="12.75">
      <c r="A43" s="9" t="s">
        <v>116</v>
      </c>
      <c r="B43" s="9"/>
      <c r="C43" s="9"/>
      <c r="D43" s="9" t="s">
        <v>119</v>
      </c>
      <c r="E43" s="9"/>
      <c r="F43" s="9"/>
      <c r="G43" s="9" t="s">
        <v>120</v>
      </c>
      <c r="H43" s="9"/>
      <c r="I43" s="9" t="s">
        <v>122</v>
      </c>
      <c r="J43" s="9"/>
      <c r="K43" s="9" t="s">
        <v>126</v>
      </c>
      <c r="L43" s="9"/>
      <c r="M43" s="9" t="s">
        <v>127</v>
      </c>
      <c r="N43" s="9"/>
      <c r="O43" s="9" t="s">
        <v>128</v>
      </c>
      <c r="P43" s="9"/>
      <c r="Q43" s="9"/>
      <c r="T43" s="9"/>
    </row>
    <row r="44" spans="1:16" ht="12.75">
      <c r="A44" t="s">
        <v>121</v>
      </c>
      <c r="B44" t="s">
        <v>30</v>
      </c>
      <c r="D44" t="s">
        <v>121</v>
      </c>
      <c r="E44" t="s">
        <v>30</v>
      </c>
      <c r="F44" t="s">
        <v>1</v>
      </c>
      <c r="G44" t="s">
        <v>121</v>
      </c>
      <c r="H44" t="s">
        <v>30</v>
      </c>
      <c r="I44" t="s">
        <v>121</v>
      </c>
      <c r="J44" t="s">
        <v>30</v>
      </c>
      <c r="K44" t="s">
        <v>121</v>
      </c>
      <c r="L44" t="s">
        <v>30</v>
      </c>
      <c r="M44" t="s">
        <v>121</v>
      </c>
      <c r="N44" t="s">
        <v>30</v>
      </c>
      <c r="O44" t="s">
        <v>121</v>
      </c>
      <c r="P44" t="s">
        <v>30</v>
      </c>
    </row>
    <row r="45" spans="1:16" ht="12.75">
      <c r="A45" t="s">
        <v>39</v>
      </c>
      <c r="B45">
        <v>63</v>
      </c>
      <c r="D45" t="s">
        <v>40</v>
      </c>
      <c r="E45">
        <v>120</v>
      </c>
      <c r="F45" t="s">
        <v>41</v>
      </c>
      <c r="G45" s="5" t="s">
        <v>131</v>
      </c>
      <c r="H45" s="5">
        <v>187</v>
      </c>
      <c r="I45" t="s">
        <v>123</v>
      </c>
      <c r="K45" s="5" t="s">
        <v>42</v>
      </c>
      <c r="L45" s="5">
        <v>1435</v>
      </c>
      <c r="M45" t="s">
        <v>43</v>
      </c>
      <c r="N45">
        <v>274</v>
      </c>
      <c r="O45" t="s">
        <v>44</v>
      </c>
      <c r="P45">
        <v>241</v>
      </c>
    </row>
    <row r="46" spans="1:16" ht="12.75">
      <c r="A46" t="s">
        <v>45</v>
      </c>
      <c r="B46">
        <v>70</v>
      </c>
      <c r="D46" t="s">
        <v>46</v>
      </c>
      <c r="E46">
        <v>130</v>
      </c>
      <c r="G46" s="5" t="s">
        <v>133</v>
      </c>
      <c r="H46" s="5">
        <v>818</v>
      </c>
      <c r="I46" t="s">
        <v>124</v>
      </c>
      <c r="J46">
        <v>9855</v>
      </c>
      <c r="K46" s="5" t="s">
        <v>48</v>
      </c>
      <c r="L46" s="5">
        <v>151</v>
      </c>
      <c r="M46" s="8" t="s">
        <v>49</v>
      </c>
      <c r="N46" s="8">
        <v>841</v>
      </c>
      <c r="O46" t="s">
        <v>50</v>
      </c>
      <c r="P46">
        <v>139</v>
      </c>
    </row>
    <row r="47" spans="1:16" ht="12.75">
      <c r="A47" s="5" t="s">
        <v>117</v>
      </c>
      <c r="B47" s="5">
        <v>7</v>
      </c>
      <c r="C47" s="5"/>
      <c r="D47" s="5" t="s">
        <v>117</v>
      </c>
      <c r="E47" s="5">
        <v>10</v>
      </c>
      <c r="I47" t="s">
        <v>134</v>
      </c>
      <c r="K47" s="5" t="s">
        <v>52</v>
      </c>
      <c r="L47" s="5">
        <v>273</v>
      </c>
      <c r="M47" s="5" t="s">
        <v>117</v>
      </c>
      <c r="N47">
        <f>N46-N45</f>
        <v>567</v>
      </c>
      <c r="O47" s="5" t="s">
        <v>117</v>
      </c>
      <c r="P47">
        <v>-102</v>
      </c>
    </row>
    <row r="48" spans="1:16" ht="12.75">
      <c r="A48" t="s">
        <v>53</v>
      </c>
      <c r="B48">
        <v>168</v>
      </c>
      <c r="D48" t="s">
        <v>54</v>
      </c>
      <c r="E48">
        <v>26</v>
      </c>
      <c r="G48" s="5" t="s">
        <v>118</v>
      </c>
      <c r="H48" s="5">
        <v>1005</v>
      </c>
      <c r="I48" s="8" t="s">
        <v>47</v>
      </c>
      <c r="J48" s="8">
        <v>473</v>
      </c>
      <c r="O48" s="5" t="s">
        <v>135</v>
      </c>
      <c r="P48" s="5">
        <v>-19</v>
      </c>
    </row>
    <row r="49" spans="1:16" ht="12.75">
      <c r="A49" t="s">
        <v>55</v>
      </c>
      <c r="B49">
        <v>195</v>
      </c>
      <c r="D49" t="s">
        <v>56</v>
      </c>
      <c r="E49">
        <v>28</v>
      </c>
      <c r="I49" s="8" t="s">
        <v>51</v>
      </c>
      <c r="J49" s="8">
        <v>2544</v>
      </c>
      <c r="K49" s="5" t="s">
        <v>118</v>
      </c>
      <c r="L49" s="5">
        <v>1859</v>
      </c>
      <c r="M49" s="5" t="s">
        <v>118</v>
      </c>
      <c r="N49" s="5">
        <v>567</v>
      </c>
      <c r="O49" t="s">
        <v>57</v>
      </c>
      <c r="P49">
        <v>181</v>
      </c>
    </row>
    <row r="50" spans="1:16" ht="12.75">
      <c r="A50" s="5" t="s">
        <v>117</v>
      </c>
      <c r="B50" s="5">
        <v>27</v>
      </c>
      <c r="C50" s="5"/>
      <c r="D50" s="5" t="s">
        <v>117</v>
      </c>
      <c r="E50" s="5">
        <v>2</v>
      </c>
      <c r="I50" s="8" t="s">
        <v>125</v>
      </c>
      <c r="J50" s="8">
        <v>3017</v>
      </c>
      <c r="O50" t="s">
        <v>58</v>
      </c>
      <c r="P50">
        <v>99</v>
      </c>
    </row>
    <row r="51" spans="1:16" ht="12.75">
      <c r="A51" s="5" t="s">
        <v>129</v>
      </c>
      <c r="B51" s="5">
        <v>13</v>
      </c>
      <c r="C51" s="5"/>
      <c r="D51" t="s">
        <v>59</v>
      </c>
      <c r="E51">
        <v>159</v>
      </c>
      <c r="F51" t="s">
        <v>60</v>
      </c>
      <c r="I51" t="s">
        <v>38</v>
      </c>
      <c r="O51" s="5" t="s">
        <v>117</v>
      </c>
      <c r="P51" s="5">
        <v>-82</v>
      </c>
    </row>
    <row r="52" spans="1:16" ht="12.75">
      <c r="A52" t="s">
        <v>61</v>
      </c>
      <c r="B52">
        <v>132</v>
      </c>
      <c r="D52" t="s">
        <v>62</v>
      </c>
      <c r="E52">
        <v>160</v>
      </c>
      <c r="I52" s="5" t="s">
        <v>118</v>
      </c>
      <c r="J52" s="5">
        <f>J46-J50</f>
        <v>6838</v>
      </c>
      <c r="O52" t="s">
        <v>63</v>
      </c>
      <c r="P52">
        <v>47</v>
      </c>
    </row>
    <row r="53" spans="1:16" ht="12.75">
      <c r="A53" t="s">
        <v>64</v>
      </c>
      <c r="B53">
        <v>141</v>
      </c>
      <c r="D53" s="5" t="s">
        <v>117</v>
      </c>
      <c r="E53" s="5">
        <v>1</v>
      </c>
      <c r="I53" t="s">
        <v>38</v>
      </c>
      <c r="O53" t="s">
        <v>65</v>
      </c>
      <c r="P53">
        <v>69</v>
      </c>
    </row>
    <row r="54" spans="1:16" ht="12.75">
      <c r="A54" s="5" t="s">
        <v>117</v>
      </c>
      <c r="B54" s="5">
        <v>9</v>
      </c>
      <c r="C54" s="5"/>
      <c r="D54" t="s">
        <v>66</v>
      </c>
      <c r="E54">
        <v>42</v>
      </c>
      <c r="F54" t="s">
        <v>60</v>
      </c>
      <c r="I54" t="s">
        <v>38</v>
      </c>
      <c r="O54" s="5" t="s">
        <v>117</v>
      </c>
      <c r="P54" s="5">
        <v>22</v>
      </c>
    </row>
    <row r="55" spans="1:16" ht="12.75">
      <c r="A55" t="s">
        <v>67</v>
      </c>
      <c r="B55">
        <v>153</v>
      </c>
      <c r="D55" t="s">
        <v>68</v>
      </c>
      <c r="E55">
        <v>55</v>
      </c>
      <c r="O55" t="s">
        <v>69</v>
      </c>
      <c r="P55">
        <v>36</v>
      </c>
    </row>
    <row r="56" spans="1:16" ht="12.75">
      <c r="A56" t="s">
        <v>70</v>
      </c>
      <c r="B56">
        <v>529</v>
      </c>
      <c r="D56" s="5" t="s">
        <v>117</v>
      </c>
      <c r="E56" s="5">
        <v>13</v>
      </c>
      <c r="O56" t="s">
        <v>71</v>
      </c>
      <c r="P56">
        <v>60</v>
      </c>
    </row>
    <row r="57" spans="1:16" ht="12.75">
      <c r="A57" s="5" t="s">
        <v>117</v>
      </c>
      <c r="B57" s="5">
        <v>376</v>
      </c>
      <c r="C57" s="5"/>
      <c r="D57" s="5" t="s">
        <v>130</v>
      </c>
      <c r="E57" s="5">
        <v>85</v>
      </c>
      <c r="O57" s="5" t="s">
        <v>117</v>
      </c>
      <c r="P57" s="5">
        <v>24</v>
      </c>
    </row>
    <row r="58" spans="1:16" ht="12.75">
      <c r="A58" t="s">
        <v>72</v>
      </c>
      <c r="B58">
        <v>185</v>
      </c>
      <c r="D58" t="s">
        <v>73</v>
      </c>
      <c r="E58">
        <v>61</v>
      </c>
      <c r="O58" t="s">
        <v>74</v>
      </c>
      <c r="P58">
        <v>59</v>
      </c>
    </row>
    <row r="59" spans="1:16" ht="12.75">
      <c r="A59" t="s">
        <v>75</v>
      </c>
      <c r="B59">
        <v>248</v>
      </c>
      <c r="D59" t="s">
        <v>76</v>
      </c>
      <c r="E59">
        <v>118</v>
      </c>
      <c r="O59" t="s">
        <v>77</v>
      </c>
      <c r="P59">
        <v>91</v>
      </c>
    </row>
    <row r="60" spans="1:16" ht="12.75">
      <c r="A60" s="5" t="s">
        <v>117</v>
      </c>
      <c r="B60" s="5">
        <v>63</v>
      </c>
      <c r="C60" s="5"/>
      <c r="D60" s="5" t="s">
        <v>117</v>
      </c>
      <c r="E60" s="5">
        <v>57</v>
      </c>
      <c r="O60" s="5" t="s">
        <v>117</v>
      </c>
      <c r="P60" s="5">
        <v>32</v>
      </c>
    </row>
    <row r="61" spans="1:16" ht="12.75">
      <c r="A61" s="5" t="s">
        <v>131</v>
      </c>
      <c r="B61" s="5">
        <v>28</v>
      </c>
      <c r="C61" s="5"/>
      <c r="D61" s="5" t="s">
        <v>132</v>
      </c>
      <c r="E61" s="5">
        <v>258</v>
      </c>
      <c r="O61" t="s">
        <v>78</v>
      </c>
      <c r="P61">
        <v>162</v>
      </c>
    </row>
    <row r="62" spans="1:16" ht="12.75">
      <c r="A62" t="s">
        <v>79</v>
      </c>
      <c r="B62">
        <v>55</v>
      </c>
      <c r="D62" t="s">
        <v>80</v>
      </c>
      <c r="E62">
        <v>138</v>
      </c>
      <c r="O62" t="s">
        <v>81</v>
      </c>
      <c r="P62">
        <v>265</v>
      </c>
    </row>
    <row r="63" spans="1:16" ht="12.75">
      <c r="A63" t="s">
        <v>82</v>
      </c>
      <c r="B63">
        <v>79</v>
      </c>
      <c r="D63" t="s">
        <v>83</v>
      </c>
      <c r="E63">
        <v>187</v>
      </c>
      <c r="O63" s="5" t="s">
        <v>117</v>
      </c>
      <c r="P63" s="5">
        <v>103</v>
      </c>
    </row>
    <row r="64" spans="1:16" ht="12.75">
      <c r="A64" s="5" t="s">
        <v>117</v>
      </c>
      <c r="B64" s="5">
        <v>24</v>
      </c>
      <c r="C64" s="5"/>
      <c r="D64" s="5" t="s">
        <v>117</v>
      </c>
      <c r="E64" s="5">
        <v>49</v>
      </c>
      <c r="O64" s="5" t="s">
        <v>136</v>
      </c>
      <c r="P64" s="5">
        <v>31</v>
      </c>
    </row>
    <row r="65" spans="15:16" ht="12.75">
      <c r="O65" t="s">
        <v>84</v>
      </c>
      <c r="P65">
        <v>69</v>
      </c>
    </row>
    <row r="66" spans="1:16" ht="12.75">
      <c r="A66" s="5" t="s">
        <v>118</v>
      </c>
      <c r="B66" s="5">
        <v>547</v>
      </c>
      <c r="C66" s="5"/>
      <c r="D66" s="5" t="s">
        <v>118</v>
      </c>
      <c r="E66" s="5">
        <v>475</v>
      </c>
      <c r="O66" t="s">
        <v>85</v>
      </c>
      <c r="P66">
        <v>77</v>
      </c>
    </row>
    <row r="67" spans="15:16" ht="12.75">
      <c r="O67" s="5" t="s">
        <v>117</v>
      </c>
      <c r="P67" s="5">
        <v>8</v>
      </c>
    </row>
    <row r="68" spans="1:16" ht="12.75">
      <c r="A68" s="1" t="s">
        <v>143</v>
      </c>
      <c r="O68" s="5" t="s">
        <v>137</v>
      </c>
      <c r="P68" s="5">
        <v>243</v>
      </c>
    </row>
    <row r="69" spans="1:16" ht="12.75">
      <c r="A69" t="s">
        <v>144</v>
      </c>
      <c r="O69" t="s">
        <v>86</v>
      </c>
      <c r="P69">
        <v>34</v>
      </c>
    </row>
    <row r="70" spans="1:16" ht="12.75">
      <c r="A70" t="s">
        <v>145</v>
      </c>
      <c r="O70" t="s">
        <v>87</v>
      </c>
      <c r="P70">
        <v>155</v>
      </c>
    </row>
    <row r="71" spans="1:16" ht="12.75">
      <c r="A71" t="s">
        <v>146</v>
      </c>
      <c r="O71" s="5" t="s">
        <v>117</v>
      </c>
      <c r="P71" s="5">
        <v>121</v>
      </c>
    </row>
    <row r="72" spans="15:16" ht="12.75">
      <c r="O72" s="5" t="s">
        <v>138</v>
      </c>
      <c r="P72" s="5">
        <v>74</v>
      </c>
    </row>
    <row r="73" spans="15:16" ht="12.75">
      <c r="O73" s="5" t="s">
        <v>88</v>
      </c>
      <c r="P73" s="5">
        <v>-300</v>
      </c>
    </row>
    <row r="74" spans="15:16" ht="12.75">
      <c r="O74" t="s">
        <v>89</v>
      </c>
      <c r="P74">
        <v>499</v>
      </c>
    </row>
    <row r="75" spans="15:16" ht="12.75">
      <c r="O75" t="s">
        <v>90</v>
      </c>
      <c r="P75">
        <v>140</v>
      </c>
    </row>
    <row r="76" spans="15:16" ht="12.75">
      <c r="O76" s="5" t="s">
        <v>117</v>
      </c>
      <c r="P76" s="5">
        <v>-359</v>
      </c>
    </row>
    <row r="77" spans="15:16" ht="12.75">
      <c r="O77" t="s">
        <v>91</v>
      </c>
      <c r="P77">
        <v>52</v>
      </c>
    </row>
    <row r="78" spans="15:16" ht="12.75">
      <c r="O78" t="s">
        <v>92</v>
      </c>
      <c r="P78">
        <v>93</v>
      </c>
    </row>
    <row r="79" spans="15:16" ht="12.75">
      <c r="O79" s="5" t="s">
        <v>117</v>
      </c>
      <c r="P79" s="5">
        <v>41</v>
      </c>
    </row>
    <row r="80" spans="15:16" ht="12.75">
      <c r="O80" t="s">
        <v>93</v>
      </c>
      <c r="P80">
        <v>61</v>
      </c>
    </row>
    <row r="81" spans="15:16" ht="12.75">
      <c r="O81" t="s">
        <v>94</v>
      </c>
      <c r="P81">
        <v>106</v>
      </c>
    </row>
    <row r="82" spans="15:16" ht="12.75">
      <c r="O82" s="5" t="s">
        <v>117</v>
      </c>
      <c r="P82" s="5">
        <v>45</v>
      </c>
    </row>
    <row r="83" spans="15:16" ht="12.75">
      <c r="O83" s="5" t="s">
        <v>139</v>
      </c>
      <c r="P83" s="5">
        <v>50</v>
      </c>
    </row>
    <row r="84" spans="15:16" ht="12.75">
      <c r="O84" t="s">
        <v>95</v>
      </c>
      <c r="P84">
        <v>29</v>
      </c>
    </row>
    <row r="85" spans="15:16" ht="12.75">
      <c r="O85" t="s">
        <v>96</v>
      </c>
      <c r="P85">
        <v>46</v>
      </c>
    </row>
    <row r="86" spans="15:16" ht="12.75">
      <c r="O86" s="5" t="s">
        <v>117</v>
      </c>
      <c r="P86" s="5">
        <v>17</v>
      </c>
    </row>
    <row r="87" spans="15:16" ht="12.75">
      <c r="O87" s="5" t="s">
        <v>140</v>
      </c>
      <c r="P87" s="5">
        <v>22</v>
      </c>
    </row>
    <row r="88" spans="15:16" ht="12.75">
      <c r="O88" s="5" t="s">
        <v>141</v>
      </c>
      <c r="P88" s="5">
        <v>22</v>
      </c>
    </row>
    <row r="89" spans="15:16" ht="12.75">
      <c r="O89" t="s">
        <v>97</v>
      </c>
      <c r="P89">
        <v>66</v>
      </c>
    </row>
    <row r="90" spans="15:16" ht="12.75">
      <c r="O90" t="s">
        <v>98</v>
      </c>
      <c r="P90">
        <v>107</v>
      </c>
    </row>
    <row r="91" spans="15:16" ht="12.75">
      <c r="O91" s="5" t="s">
        <v>117</v>
      </c>
      <c r="P91" s="5">
        <v>41</v>
      </c>
    </row>
    <row r="92" spans="15:16" ht="12.75">
      <c r="O92" s="5" t="s">
        <v>99</v>
      </c>
      <c r="P92" s="5">
        <v>-76</v>
      </c>
    </row>
    <row r="93" spans="15:16" ht="12.75">
      <c r="O93" t="s">
        <v>100</v>
      </c>
      <c r="P93">
        <v>61</v>
      </c>
    </row>
    <row r="94" spans="15:16" ht="12.75">
      <c r="O94" t="s">
        <v>101</v>
      </c>
      <c r="P94">
        <v>38</v>
      </c>
    </row>
    <row r="95" spans="15:16" ht="12.75">
      <c r="O95" s="5" t="s">
        <v>117</v>
      </c>
      <c r="P95" s="5">
        <v>-23</v>
      </c>
    </row>
    <row r="96" spans="15:16" ht="12.75">
      <c r="O96" s="5" t="s">
        <v>142</v>
      </c>
      <c r="P96" s="5">
        <v>12</v>
      </c>
    </row>
    <row r="97" spans="15:16" ht="12.75">
      <c r="O97" t="s">
        <v>102</v>
      </c>
      <c r="P97">
        <v>107</v>
      </c>
    </row>
    <row r="98" spans="15:16" ht="12.75">
      <c r="O98" t="s">
        <v>103</v>
      </c>
      <c r="P98">
        <v>82</v>
      </c>
    </row>
    <row r="99" spans="15:16" ht="12.75">
      <c r="O99" s="5" t="s">
        <v>117</v>
      </c>
      <c r="P99" s="5">
        <v>-25</v>
      </c>
    </row>
    <row r="100" spans="15:16" ht="12.75">
      <c r="O100" s="5" t="s">
        <v>104</v>
      </c>
      <c r="P100" s="5">
        <v>94</v>
      </c>
    </row>
    <row r="101" spans="15:16" ht="12.75">
      <c r="O101" s="5" t="s">
        <v>105</v>
      </c>
      <c r="P101" s="5">
        <v>949</v>
      </c>
    </row>
    <row r="102" spans="15:16" ht="12.75">
      <c r="O102" s="5" t="s">
        <v>106</v>
      </c>
      <c r="P102" s="5">
        <v>192</v>
      </c>
    </row>
    <row r="103" spans="15:16" ht="12.75">
      <c r="O103" s="5" t="s">
        <v>107</v>
      </c>
      <c r="P103" s="5">
        <v>47</v>
      </c>
    </row>
    <row r="104" spans="15:16" ht="12.75">
      <c r="O104" t="s">
        <v>108</v>
      </c>
      <c r="P104">
        <v>135</v>
      </c>
    </row>
    <row r="105" spans="15:16" ht="12.75">
      <c r="O105" t="s">
        <v>109</v>
      </c>
      <c r="P105">
        <v>596</v>
      </c>
    </row>
    <row r="106" spans="15:16" ht="12.75">
      <c r="O106" s="5" t="s">
        <v>117</v>
      </c>
      <c r="P106" s="5">
        <v>461</v>
      </c>
    </row>
    <row r="107" spans="15:16" ht="12.75">
      <c r="O107" t="s">
        <v>110</v>
      </c>
      <c r="P107">
        <v>114</v>
      </c>
    </row>
    <row r="108" spans="15:16" ht="12.75">
      <c r="O108" t="s">
        <v>111</v>
      </c>
      <c r="P108">
        <v>223</v>
      </c>
    </row>
    <row r="109" spans="15:16" ht="12.75">
      <c r="O109" s="5" t="s">
        <v>117</v>
      </c>
      <c r="P109" s="5">
        <v>109</v>
      </c>
    </row>
    <row r="110" spans="15:16" ht="12.75">
      <c r="O110" t="s">
        <v>112</v>
      </c>
      <c r="P110">
        <v>88</v>
      </c>
    </row>
    <row r="111" spans="15:16" ht="12.75">
      <c r="O111" t="s">
        <v>113</v>
      </c>
      <c r="P111">
        <v>35</v>
      </c>
    </row>
    <row r="112" spans="15:16" ht="12.75">
      <c r="O112" s="5" t="s">
        <v>117</v>
      </c>
      <c r="P112" s="5">
        <v>-53</v>
      </c>
    </row>
    <row r="113" spans="15:16" ht="12.75">
      <c r="O113" s="5" t="s">
        <v>114</v>
      </c>
      <c r="P113" s="5">
        <v>-195</v>
      </c>
    </row>
    <row r="115" spans="15:16" ht="12.75">
      <c r="O115" s="5" t="s">
        <v>118</v>
      </c>
      <c r="P115">
        <v>1526</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3:N10"/>
  <sheetViews>
    <sheetView workbookViewId="0" topLeftCell="A1">
      <selection activeCell="C20" sqref="C20"/>
    </sheetView>
  </sheetViews>
  <sheetFormatPr defaultColWidth="9.140625" defaultRowHeight="12.75"/>
  <sheetData>
    <row r="3" spans="2:13" ht="12.75">
      <c r="B3">
        <v>1985</v>
      </c>
      <c r="C3">
        <v>1986</v>
      </c>
      <c r="D3">
        <v>1987</v>
      </c>
      <c r="E3">
        <v>1988</v>
      </c>
      <c r="F3">
        <v>1990</v>
      </c>
      <c r="G3" t="s">
        <v>149</v>
      </c>
      <c r="H3">
        <v>1991</v>
      </c>
      <c r="I3">
        <v>1992</v>
      </c>
      <c r="J3">
        <v>1993</v>
      </c>
      <c r="K3">
        <v>1994</v>
      </c>
      <c r="L3">
        <v>1995</v>
      </c>
      <c r="M3">
        <v>1996</v>
      </c>
    </row>
    <row r="4" ht="12.75">
      <c r="A4" t="s">
        <v>0</v>
      </c>
    </row>
    <row r="5" spans="1:8" ht="12.75">
      <c r="A5" t="s">
        <v>152</v>
      </c>
      <c r="E5" t="s">
        <v>150</v>
      </c>
      <c r="F5" t="s">
        <v>151</v>
      </c>
      <c r="H5" t="s">
        <v>165</v>
      </c>
    </row>
    <row r="6" spans="5:8" ht="12.75">
      <c r="E6" t="s">
        <v>153</v>
      </c>
      <c r="F6" t="s">
        <v>154</v>
      </c>
      <c r="H6" t="s">
        <v>164</v>
      </c>
    </row>
    <row r="7" ht="12.75">
      <c r="H7" t="s">
        <v>166</v>
      </c>
    </row>
    <row r="8" spans="1:8" ht="12.75">
      <c r="A8" t="s">
        <v>155</v>
      </c>
      <c r="B8" t="s">
        <v>156</v>
      </c>
      <c r="C8" t="s">
        <v>157</v>
      </c>
      <c r="D8" t="s">
        <v>158</v>
      </c>
      <c r="E8" t="s">
        <v>159</v>
      </c>
      <c r="F8" t="s">
        <v>160</v>
      </c>
      <c r="H8" t="s">
        <v>161</v>
      </c>
    </row>
    <row r="9" spans="1:14" ht="12.75">
      <c r="A9" t="s">
        <v>162</v>
      </c>
      <c r="B9">
        <f>1217+140</f>
        <v>1357</v>
      </c>
      <c r="C9">
        <f>752+1</f>
        <v>753</v>
      </c>
      <c r="D9">
        <f>2606+274.1</f>
        <v>2880.1</v>
      </c>
      <c r="E9">
        <f>23620</f>
        <v>23620</v>
      </c>
      <c r="F9">
        <f>389</f>
        <v>389</v>
      </c>
      <c r="G9" s="1">
        <f>SUM(B9:F9)</f>
        <v>28999.1</v>
      </c>
      <c r="H9">
        <f>9222</f>
        <v>9222</v>
      </c>
      <c r="I9">
        <f>1486</f>
        <v>1486</v>
      </c>
      <c r="J9">
        <f>4404</f>
        <v>4404</v>
      </c>
      <c r="K9">
        <f>5009</f>
        <v>5009</v>
      </c>
      <c r="L9">
        <f>424</f>
        <v>424</v>
      </c>
      <c r="M9">
        <f>971</f>
        <v>971</v>
      </c>
      <c r="N9" s="1">
        <f>SUM(H9:M9)</f>
        <v>21516</v>
      </c>
    </row>
    <row r="10" ht="12.75">
      <c r="H10" t="s">
        <v>163</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Fabio Franchino</cp:lastModifiedBy>
  <dcterms:created xsi:type="dcterms:W3CDTF">1996-10-14T23:33:28Z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